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EI Jose Santos Nunes\"/>
    </mc:Choice>
  </mc:AlternateContent>
  <bookViews>
    <workbookView xWindow="0" yWindow="0" windowWidth="28800" windowHeight="12375"/>
  </bookViews>
  <sheets>
    <sheet name="ORÇAMENTO" sheetId="1" r:id="rId1"/>
    <sheet name="CRONOGRAMA" sheetId="2" r:id="rId2"/>
    <sheet name="Plan1" sheetId="3" r:id="rId3"/>
  </sheets>
  <calcPr calcId="152511" iterateDelta="1E-4"/>
  <fileRecoveryPr dataExtractLoad="1"/>
</workbook>
</file>

<file path=xl/calcChain.xml><?xml version="1.0" encoding="utf-8"?>
<calcChain xmlns="http://schemas.openxmlformats.org/spreadsheetml/2006/main">
  <c r="N19" i="3" l="1"/>
  <c r="N21" i="3" s="1"/>
  <c r="N23" i="3" s="1"/>
  <c r="L19" i="3"/>
  <c r="N18" i="3"/>
  <c r="J14" i="3"/>
  <c r="I14" i="3"/>
  <c r="P10" i="3"/>
  <c r="P11" i="3" s="1"/>
  <c r="F7" i="3"/>
  <c r="Q6" i="3"/>
  <c r="Q7" i="3" s="1"/>
  <c r="F6" i="3"/>
  <c r="O5" i="3"/>
  <c r="F5" i="3"/>
  <c r="F4" i="3"/>
  <c r="F3" i="3"/>
  <c r="C16" i="2"/>
  <c r="J32" i="1"/>
  <c r="I32" i="1"/>
  <c r="I31" i="1"/>
  <c r="J31" i="1" s="1"/>
  <c r="I30" i="1"/>
  <c r="J30" i="1" s="1"/>
  <c r="J29" i="1" s="1"/>
  <c r="D15" i="2" s="1"/>
  <c r="F15" i="2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J20" i="1" s="1"/>
  <c r="D14" i="2" s="1"/>
  <c r="F14" i="2" s="1"/>
  <c r="I18" i="1"/>
  <c r="J18" i="1" s="1"/>
  <c r="J17" i="1" s="1"/>
  <c r="J34" i="1" l="1"/>
  <c r="D13" i="2"/>
  <c r="D16" i="2" l="1"/>
  <c r="D17" i="2" s="1"/>
  <c r="F17" i="2" s="1"/>
  <c r="F13" i="2"/>
  <c r="F16" i="2" s="1"/>
</calcChain>
</file>

<file path=xl/sharedStrings.xml><?xml version="1.0" encoding="utf-8"?>
<sst xmlns="http://schemas.openxmlformats.org/spreadsheetml/2006/main" count="92" uniqueCount="67">
  <si>
    <t>ORÇAMENTO</t>
  </si>
  <si>
    <t>PREFEITURA MUNICIPAL DE TUBARÃO</t>
  </si>
  <si>
    <t>SECRETARIA DE URBANISMO</t>
  </si>
  <si>
    <t>OBRA: CEI JOSÉ SANTOS NUNES – Cobertura e Esquadrias e vidro temperado</t>
  </si>
  <si>
    <t>REFERÊNCIA: SINAPI JANEIRO/2015</t>
  </si>
  <si>
    <t>BDI</t>
  </si>
  <si>
    <t>ITEM</t>
  </si>
  <si>
    <t>CÓDIGO</t>
  </si>
  <si>
    <t>FONTE</t>
  </si>
  <si>
    <t>DESCRIÇÃO DOS SERVIÇOS</t>
  </si>
  <si>
    <t>UNID.</t>
  </si>
  <si>
    <t>QUANT.</t>
  </si>
  <si>
    <t>PR. UNIT.(R$) sem bdi</t>
  </si>
  <si>
    <t>PR. UNIT.(R$) com bdi</t>
  </si>
  <si>
    <t>VALOR (R$)</t>
  </si>
  <si>
    <t>INSTALAÇÃO DA OBRA</t>
  </si>
  <si>
    <t>1.1</t>
  </si>
  <si>
    <t>74209/001</t>
  </si>
  <si>
    <t>SINAPI</t>
  </si>
  <si>
    <t>PLACA DE OBRA</t>
  </si>
  <si>
    <t>M2</t>
  </si>
  <si>
    <t>ESQUADRIAS</t>
  </si>
  <si>
    <t>2.1</t>
  </si>
  <si>
    <t>JANELA EM VIDRO TEMPERADO INCOLOR 10MM FIXA DIM. 0,65X4,60X2,25X4,87 METROS</t>
  </si>
  <si>
    <t>CJ</t>
  </si>
  <si>
    <t>2.2</t>
  </si>
  <si>
    <t>JANELA EM VIDRO TEMPERADO INCOLOR 10MM, 2 FOLHAS FIXAS E 2 DE CORRER DIM. 4,60X1,67M</t>
  </si>
  <si>
    <t>2.3</t>
  </si>
  <si>
    <t>PORTA  EM VIDRO TEMPERADO INCOLOR 10MM, 2 FOLHAS FIXAS E 2 FOLHAS DE CORRER DIM. 4,60X2,60METROS</t>
  </si>
  <si>
    <t>2.4</t>
  </si>
  <si>
    <t>PORTA  EM VIDRO TEMPERADO INCOLOR 10MM, 2 FOLHAS DE ABRIR DIM. 2,30X2,10 METROS</t>
  </si>
  <si>
    <t>2.5</t>
  </si>
  <si>
    <t>PORTA  EM VIDRO TEMPERADO INCOLOR 10MM, 2 FOLHAS DE ABRIR DIM. 1,65X2,10 METROS</t>
  </si>
  <si>
    <t>2.6</t>
  </si>
  <si>
    <t>FERRAGEM CROMADAS PARA PORTAS E JANELAS EM VIDRO TEMPERADO 10MM</t>
  </si>
  <si>
    <t>COBERTURA</t>
  </si>
  <si>
    <t>5.1</t>
  </si>
  <si>
    <t>CP</t>
  </si>
  <si>
    <t>MERCADO</t>
  </si>
  <si>
    <t>VIDRO LAMINADO INCOLOR 10MM, DIM. 1,65X2,60 METROS ( FIXO )</t>
  </si>
  <si>
    <t>5.2</t>
  </si>
  <si>
    <t>VIDRO LAMINADO INCOLOR 10MM, DIM. 1,00X3,60 METROS ( FIXO )</t>
  </si>
  <si>
    <t>5.3</t>
  </si>
  <si>
    <t>VIDRO LAMINADO INCOLOR 10MM, DIM. 1,00X5,40 METROS ( FIXO )</t>
  </si>
  <si>
    <t>TOTAL</t>
  </si>
  <si>
    <t>OBS. Conforme acórdão TCU 325/2007, o BDI é limitado a 12% no tipo de serviço apresentado.</t>
  </si>
  <si>
    <t>CRONOGRAMA FISICO FINANCEIRO</t>
  </si>
  <si>
    <t>Item</t>
  </si>
  <si>
    <t>DISCRIMINAÇÃO</t>
  </si>
  <si>
    <t>%</t>
  </si>
  <si>
    <t>Valor das Obras e Serviços</t>
  </si>
  <si>
    <t>MES</t>
  </si>
  <si>
    <t>1</t>
  </si>
  <si>
    <t>(R$)</t>
  </si>
  <si>
    <t>R$</t>
  </si>
  <si>
    <t>TOTAL SIMPLES</t>
  </si>
  <si>
    <t>TOTAL ACUMULADO</t>
  </si>
  <si>
    <t>MATERIAL</t>
  </si>
  <si>
    <t>QNT</t>
  </si>
  <si>
    <t>ARGAMASSA COLANTE</t>
  </si>
  <si>
    <t>AZULEJOS BANHEIRO</t>
  </si>
  <si>
    <t>RODAPÉ</t>
  </si>
  <si>
    <t>PINTURA INTERNA</t>
  </si>
  <si>
    <t>EXTERNA</t>
  </si>
  <si>
    <t>PISO</t>
  </si>
  <si>
    <t>LADRILHISTA</t>
  </si>
  <si>
    <t>SERVENTE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</si>
</sst>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#,##0.00\ ;&quot; (&quot;#,##0.00\);&quot; -&quot;#\ ;@\ "/>
    <numFmt numFmtId="166" formatCode="_-* #,##0.00_-;\-* #,##0.00_-;_-* \-??_-;_-@_-"/>
    <numFmt numFmtId="167" formatCode="_(* #,##0_);_(* \(#,##0\);_(* \-??_);_(@_)"/>
  </numFmts>
  <fonts count="17" x14ac:knownFonts="1">
    <font>
      <sz val="11"/>
      <color rgb="FF000000"/>
      <name val="Calibri"/>
      <family val="2"/>
      <charset val="1"/>
    </font>
    <font>
      <sz val="9.1999999999999993"/>
      <color rgb="FF000000"/>
      <name val="Arial"/>
      <family val="2"/>
      <charset val="1"/>
    </font>
    <font>
      <b/>
      <sz val="9.1999999999999993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9.1999999999999993"/>
      <name val="Arial"/>
      <family val="2"/>
      <charset val="1"/>
    </font>
    <font>
      <sz val="10"/>
      <name val="Arial"/>
      <family val="2"/>
      <charset val="1"/>
    </font>
    <font>
      <sz val="9.1999999999999993"/>
      <name val="Arial"/>
      <family val="2"/>
      <charset val="1"/>
    </font>
    <font>
      <sz val="9"/>
      <name val="Arial"/>
      <family val="2"/>
      <charset val="1"/>
    </font>
    <font>
      <b/>
      <i/>
      <sz val="14"/>
      <color rgb="FF00000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166" fontId="16" fillId="0" borderId="0" applyBorder="0" applyProtection="0"/>
    <xf numFmtId="0" fontId="8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164" fontId="7" fillId="2" borderId="3" xfId="2" applyNumberFormat="1" applyFont="1" applyFill="1" applyBorder="1" applyAlignment="1" applyProtection="1">
      <alignment horizontal="center" vertical="center"/>
    </xf>
    <xf numFmtId="4" fontId="7" fillId="2" borderId="3" xfId="2" applyNumberFormat="1" applyFont="1" applyFill="1" applyBorder="1" applyAlignment="1">
      <alignment horizontal="center" wrapText="1"/>
    </xf>
    <xf numFmtId="4" fontId="7" fillId="2" borderId="3" xfId="2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/>
    </xf>
    <xf numFmtId="49" fontId="7" fillId="2" borderId="3" xfId="2" applyNumberFormat="1" applyFont="1" applyFill="1" applyBorder="1" applyAlignment="1">
      <alignment horizontal="left"/>
    </xf>
    <xf numFmtId="0" fontId="9" fillId="3" borderId="3" xfId="2" applyFont="1" applyFill="1" applyBorder="1" applyAlignment="1">
      <alignment horizontal="center"/>
    </xf>
    <xf numFmtId="0" fontId="9" fillId="0" borderId="3" xfId="2" applyFont="1" applyBorder="1" applyAlignment="1">
      <alignment horizontal="center"/>
    </xf>
    <xf numFmtId="165" fontId="9" fillId="0" borderId="4" xfId="2" applyNumberFormat="1" applyFont="1" applyBorder="1" applyAlignment="1" applyProtection="1">
      <alignment horizontal="center" wrapText="1"/>
    </xf>
    <xf numFmtId="0" fontId="1" fillId="3" borderId="3" xfId="0" applyFont="1" applyFill="1" applyBorder="1"/>
    <xf numFmtId="0" fontId="9" fillId="3" borderId="5" xfId="2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Border="1" applyAlignment="1" applyProtection="1">
      <alignment vertical="center"/>
    </xf>
    <xf numFmtId="4" fontId="9" fillId="3" borderId="3" xfId="2" applyNumberFormat="1" applyFont="1" applyFill="1" applyBorder="1" applyAlignment="1">
      <alignment vertical="center"/>
    </xf>
    <xf numFmtId="4" fontId="7" fillId="3" borderId="3" xfId="2" applyNumberFormat="1" applyFont="1" applyFill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165" fontId="9" fillId="3" borderId="4" xfId="2" applyNumberFormat="1" applyFont="1" applyFill="1" applyBorder="1" applyAlignment="1" applyProtection="1">
      <alignment horizontal="center" wrapText="1"/>
    </xf>
    <xf numFmtId="164" fontId="9" fillId="3" borderId="3" xfId="2" applyNumberFormat="1" applyFont="1" applyFill="1" applyBorder="1" applyAlignment="1" applyProtection="1">
      <alignment vertical="center"/>
    </xf>
    <xf numFmtId="0" fontId="7" fillId="0" borderId="3" xfId="2" applyFont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left"/>
    </xf>
    <xf numFmtId="0" fontId="9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0" fontId="9" fillId="0" borderId="3" xfId="2" applyFont="1" applyBorder="1" applyAlignment="1">
      <alignment horizontal="left" vertical="center"/>
    </xf>
    <xf numFmtId="164" fontId="9" fillId="0" borderId="3" xfId="2" applyNumberFormat="1" applyFont="1" applyBorder="1" applyAlignment="1" applyProtection="1">
      <alignment horizontal="center" vertical="center"/>
    </xf>
    <xf numFmtId="0" fontId="2" fillId="0" borderId="0" xfId="0" applyFont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left"/>
    </xf>
    <xf numFmtId="2" fontId="13" fillId="3" borderId="3" xfId="0" applyNumberFormat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/>
    </xf>
    <xf numFmtId="167" fontId="13" fillId="3" borderId="3" xfId="1" applyNumberFormat="1" applyFont="1" applyFill="1" applyBorder="1" applyAlignment="1" applyProtection="1">
      <alignment horizontal="right" vertical="center"/>
    </xf>
    <xf numFmtId="164" fontId="13" fillId="3" borderId="3" xfId="1" applyNumberFormat="1" applyFont="1" applyFill="1" applyBorder="1" applyAlignment="1" applyProtection="1">
      <alignment horizontal="right" vertical="center"/>
      <protection locked="0"/>
    </xf>
    <xf numFmtId="0" fontId="13" fillId="3" borderId="3" xfId="2" applyFont="1" applyFill="1" applyBorder="1" applyAlignment="1">
      <alignment horizontal="left"/>
    </xf>
    <xf numFmtId="2" fontId="12" fillId="3" borderId="3" xfId="0" applyNumberFormat="1" applyFont="1" applyFill="1" applyBorder="1" applyAlignment="1">
      <alignment horizontal="right" vertical="center"/>
    </xf>
    <xf numFmtId="164" fontId="4" fillId="3" borderId="3" xfId="1" applyNumberFormat="1" applyFont="1" applyFill="1" applyBorder="1" applyAlignment="1" applyProtection="1">
      <alignment horizontal="right" vertical="center"/>
    </xf>
    <xf numFmtId="167" fontId="4" fillId="3" borderId="3" xfId="1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0" fontId="0" fillId="0" borderId="0" xfId="0" applyFont="1" applyBorder="1" applyAlignment="1">
      <alignment horizontal="center"/>
    </xf>
    <xf numFmtId="0" fontId="0" fillId="0" borderId="0" xfId="0" applyBorder="1"/>
    <xf numFmtId="2" fontId="15" fillId="0" borderId="0" xfId="0" applyNumberFormat="1" applyFont="1" applyBorder="1"/>
    <xf numFmtId="0" fontId="15" fillId="0" borderId="0" xfId="0" applyFont="1" applyBorder="1"/>
    <xf numFmtId="2" fontId="15" fillId="0" borderId="0" xfId="0" applyNumberFormat="1" applyFont="1"/>
    <xf numFmtId="0" fontId="15" fillId="0" borderId="0" xfId="0" applyFont="1"/>
    <xf numFmtId="0" fontId="0" fillId="0" borderId="7" xfId="0" applyBorder="1"/>
    <xf numFmtId="2" fontId="15" fillId="0" borderId="8" xfId="0" applyNumberFormat="1" applyFont="1" applyBorder="1" applyAlignment="1">
      <alignment horizontal="center"/>
    </xf>
  </cellXfs>
  <cellStyles count="3">
    <cellStyle name="Normal" xfId="0" builtinId="0"/>
    <cellStyle name="TableStyleLight1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abSelected="1" topLeftCell="A7" workbookViewId="0">
      <selection activeCell="E38" sqref="E38"/>
    </sheetView>
  </sheetViews>
  <sheetFormatPr defaultRowHeight="15" x14ac:dyDescent="0.25"/>
  <cols>
    <col min="3" max="3" width="17" customWidth="1"/>
    <col min="4" max="4" width="16.7109375" customWidth="1"/>
    <col min="5" max="5" width="95.28515625" customWidth="1"/>
    <col min="10" max="10" width="15.140625" customWidth="1"/>
  </cols>
  <sheetData>
    <row r="1" spans="2:10" x14ac:dyDescent="0.25">
      <c r="B1" s="2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x14ac:dyDescent="0.25">
      <c r="B5" s="2"/>
    </row>
    <row r="6" spans="2:10" x14ac:dyDescent="0.25">
      <c r="B6" s="2"/>
    </row>
    <row r="7" spans="2:10" ht="18.75" x14ac:dyDescent="0.3">
      <c r="B7" s="3" t="s">
        <v>0</v>
      </c>
      <c r="C7" s="4"/>
      <c r="D7" s="4"/>
      <c r="E7" s="4"/>
      <c r="F7" s="4"/>
      <c r="G7" s="4"/>
      <c r="H7" s="4"/>
      <c r="I7" s="4"/>
    </row>
    <row r="8" spans="2:10" ht="18.75" x14ac:dyDescent="0.3">
      <c r="B8" s="3"/>
      <c r="C8" s="4"/>
      <c r="D8" s="4"/>
      <c r="E8" s="4"/>
      <c r="F8" s="4"/>
      <c r="G8" s="4"/>
      <c r="H8" s="4"/>
      <c r="I8" s="4"/>
    </row>
    <row r="9" spans="2:10" ht="18.75" x14ac:dyDescent="0.3">
      <c r="B9" s="3" t="s">
        <v>1</v>
      </c>
      <c r="C9" s="4"/>
      <c r="D9" s="4"/>
      <c r="E9" s="4"/>
      <c r="F9" s="4"/>
      <c r="G9" s="4"/>
      <c r="H9" s="4"/>
      <c r="I9" s="4"/>
    </row>
    <row r="10" spans="2:10" ht="18.75" x14ac:dyDescent="0.3">
      <c r="B10" s="3" t="s">
        <v>2</v>
      </c>
      <c r="C10" s="4"/>
      <c r="D10" s="4"/>
      <c r="E10" s="4"/>
      <c r="F10" s="4"/>
      <c r="G10" s="4"/>
      <c r="H10" s="4"/>
      <c r="I10" s="4"/>
    </row>
    <row r="11" spans="2:10" ht="18.75" x14ac:dyDescent="0.3">
      <c r="B11" s="3"/>
      <c r="C11" s="4"/>
      <c r="D11" s="4"/>
      <c r="E11" s="4"/>
      <c r="F11" s="4"/>
      <c r="G11" s="4"/>
      <c r="H11" s="4"/>
      <c r="I11" s="4"/>
    </row>
    <row r="12" spans="2:10" ht="18.75" x14ac:dyDescent="0.3">
      <c r="B12" s="3" t="s">
        <v>3</v>
      </c>
      <c r="C12" s="4"/>
      <c r="D12" s="4"/>
      <c r="E12" s="4"/>
      <c r="F12" s="4"/>
      <c r="G12" s="4"/>
      <c r="H12" s="4"/>
      <c r="I12" s="4"/>
    </row>
    <row r="13" spans="2:10" ht="18.75" x14ac:dyDescent="0.3">
      <c r="B13" s="3"/>
      <c r="C13" s="4"/>
      <c r="D13" s="4"/>
      <c r="E13" s="4"/>
      <c r="F13" s="4"/>
      <c r="G13" s="4"/>
      <c r="H13" s="4"/>
      <c r="I13" s="4"/>
    </row>
    <row r="14" spans="2:10" ht="18.75" x14ac:dyDescent="0.3">
      <c r="B14" s="3" t="s">
        <v>4</v>
      </c>
      <c r="C14" s="4"/>
      <c r="D14" s="4"/>
      <c r="E14" s="4"/>
      <c r="F14" s="4"/>
      <c r="G14" s="5" t="s">
        <v>5</v>
      </c>
      <c r="H14" s="6">
        <v>0.12</v>
      </c>
      <c r="I14" s="4"/>
    </row>
    <row r="16" spans="2:10" ht="36.75" x14ac:dyDescent="0.25">
      <c r="B16" s="7" t="s">
        <v>6</v>
      </c>
      <c r="C16" s="7" t="s">
        <v>7</v>
      </c>
      <c r="D16" s="7" t="s">
        <v>8</v>
      </c>
      <c r="E16" s="7" t="s">
        <v>9</v>
      </c>
      <c r="F16" s="7" t="s">
        <v>10</v>
      </c>
      <c r="G16" s="8" t="s">
        <v>11</v>
      </c>
      <c r="H16" s="9" t="s">
        <v>12</v>
      </c>
      <c r="I16" s="9" t="s">
        <v>13</v>
      </c>
      <c r="J16" s="10" t="s">
        <v>14</v>
      </c>
    </row>
    <row r="17" spans="2:10" x14ac:dyDescent="0.25">
      <c r="B17" s="11">
        <v>1</v>
      </c>
      <c r="C17" s="12" t="s">
        <v>15</v>
      </c>
      <c r="D17" s="12"/>
      <c r="E17" s="12"/>
      <c r="F17" s="12"/>
      <c r="G17" s="12"/>
      <c r="H17" s="12"/>
      <c r="I17" s="12"/>
      <c r="J17" s="10">
        <f>SUM(J18:J18)</f>
        <v>745.13599999999997</v>
      </c>
    </row>
    <row r="18" spans="2:10" x14ac:dyDescent="0.25">
      <c r="B18" s="13" t="s">
        <v>16</v>
      </c>
      <c r="C18" s="14" t="s">
        <v>17</v>
      </c>
      <c r="D18" s="15" t="s">
        <v>18</v>
      </c>
      <c r="E18" s="16" t="s">
        <v>19</v>
      </c>
      <c r="F18" s="17" t="s">
        <v>20</v>
      </c>
      <c r="G18" s="18">
        <v>2</v>
      </c>
      <c r="H18" s="19">
        <v>332.65</v>
      </c>
      <c r="I18" s="20">
        <f>H18+(H18*$H$14)</f>
        <v>372.56799999999998</v>
      </c>
      <c r="J18" s="21">
        <f>I18*G18</f>
        <v>745.13599999999997</v>
      </c>
    </row>
    <row r="19" spans="2:10" x14ac:dyDescent="0.25">
      <c r="B19" s="14"/>
      <c r="C19" s="14"/>
      <c r="D19" s="14"/>
      <c r="E19" s="14"/>
      <c r="F19" s="14"/>
      <c r="G19" s="14"/>
      <c r="H19" s="14"/>
      <c r="I19" s="14"/>
      <c r="J19" s="14"/>
    </row>
    <row r="20" spans="2:10" x14ac:dyDescent="0.25">
      <c r="B20" s="11">
        <v>2</v>
      </c>
      <c r="C20" s="12" t="s">
        <v>21</v>
      </c>
      <c r="D20" s="12"/>
      <c r="E20" s="12"/>
      <c r="F20" s="12"/>
      <c r="G20" s="12"/>
      <c r="H20" s="12"/>
      <c r="I20" s="12"/>
      <c r="J20" s="10">
        <f>SUM(J21:J26)</f>
        <v>21258.361600000004</v>
      </c>
    </row>
    <row r="21" spans="2:10" x14ac:dyDescent="0.25">
      <c r="B21" s="13" t="s">
        <v>22</v>
      </c>
      <c r="C21" s="14">
        <v>72121</v>
      </c>
      <c r="D21" s="15" t="s">
        <v>18</v>
      </c>
      <c r="E21" s="16" t="s">
        <v>23</v>
      </c>
      <c r="F21" s="17" t="s">
        <v>24</v>
      </c>
      <c r="G21" s="18">
        <v>4</v>
      </c>
      <c r="H21" s="19">
        <v>1415.44</v>
      </c>
      <c r="I21" s="20">
        <f t="shared" ref="I21:I26" si="0">H21+(H21*$H$14)</f>
        <v>1585.2928000000002</v>
      </c>
      <c r="J21" s="21">
        <f t="shared" ref="J21:J26" si="1">I21*G21</f>
        <v>6341.1712000000007</v>
      </c>
    </row>
    <row r="22" spans="2:10" x14ac:dyDescent="0.25">
      <c r="B22" s="13" t="s">
        <v>25</v>
      </c>
      <c r="C22" s="14">
        <v>72121</v>
      </c>
      <c r="D22" s="15" t="s">
        <v>18</v>
      </c>
      <c r="E22" s="16" t="s">
        <v>26</v>
      </c>
      <c r="F22" s="22" t="s">
        <v>24</v>
      </c>
      <c r="G22" s="18">
        <v>2</v>
      </c>
      <c r="H22" s="19">
        <v>1630.2</v>
      </c>
      <c r="I22" s="20">
        <f t="shared" si="0"/>
        <v>1825.8240000000001</v>
      </c>
      <c r="J22" s="21">
        <f t="shared" si="1"/>
        <v>3651.6480000000001</v>
      </c>
    </row>
    <row r="23" spans="2:10" x14ac:dyDescent="0.25">
      <c r="B23" s="13" t="s">
        <v>27</v>
      </c>
      <c r="C23" s="13">
        <v>72121</v>
      </c>
      <c r="D23" s="23" t="s">
        <v>18</v>
      </c>
      <c r="E23" s="16" t="s">
        <v>28</v>
      </c>
      <c r="F23" s="17" t="s">
        <v>24</v>
      </c>
      <c r="G23" s="18">
        <v>2</v>
      </c>
      <c r="H23" s="24">
        <v>2538.0300000000002</v>
      </c>
      <c r="I23" s="20">
        <f t="shared" si="0"/>
        <v>2842.5936000000002</v>
      </c>
      <c r="J23" s="21">
        <f t="shared" si="1"/>
        <v>5685.1872000000003</v>
      </c>
    </row>
    <row r="24" spans="2:10" x14ac:dyDescent="0.25">
      <c r="B24" s="13" t="s">
        <v>29</v>
      </c>
      <c r="C24" s="14">
        <v>72121</v>
      </c>
      <c r="D24" s="15" t="s">
        <v>18</v>
      </c>
      <c r="E24" s="16" t="s">
        <v>30</v>
      </c>
      <c r="F24" s="17" t="s">
        <v>24</v>
      </c>
      <c r="G24" s="18">
        <v>1</v>
      </c>
      <c r="H24" s="19">
        <v>1024.97</v>
      </c>
      <c r="I24" s="20">
        <f t="shared" si="0"/>
        <v>1147.9664</v>
      </c>
      <c r="J24" s="21">
        <f t="shared" si="1"/>
        <v>1147.9664</v>
      </c>
    </row>
    <row r="25" spans="2:10" x14ac:dyDescent="0.25">
      <c r="B25" s="13" t="s">
        <v>31</v>
      </c>
      <c r="C25" s="14">
        <v>72121</v>
      </c>
      <c r="D25" s="15" t="s">
        <v>18</v>
      </c>
      <c r="E25" s="16" t="s">
        <v>32</v>
      </c>
      <c r="F25" s="22" t="s">
        <v>24</v>
      </c>
      <c r="G25" s="18">
        <v>1</v>
      </c>
      <c r="H25" s="19">
        <v>735.31</v>
      </c>
      <c r="I25" s="20">
        <f t="shared" si="0"/>
        <v>823.54719999999998</v>
      </c>
      <c r="J25" s="21">
        <f t="shared" si="1"/>
        <v>823.54719999999998</v>
      </c>
    </row>
    <row r="26" spans="2:10" x14ac:dyDescent="0.25">
      <c r="B26" s="13" t="s">
        <v>33</v>
      </c>
      <c r="C26" s="14">
        <v>84885</v>
      </c>
      <c r="D26" s="15" t="s">
        <v>18</v>
      </c>
      <c r="E26" s="16" t="s">
        <v>34</v>
      </c>
      <c r="F26" s="22" t="s">
        <v>24</v>
      </c>
      <c r="G26" s="18">
        <v>6</v>
      </c>
      <c r="H26" s="19">
        <v>537.03</v>
      </c>
      <c r="I26" s="20">
        <f t="shared" si="0"/>
        <v>601.47359999999992</v>
      </c>
      <c r="J26" s="21">
        <f t="shared" si="1"/>
        <v>3608.8415999999997</v>
      </c>
    </row>
    <row r="27" spans="2:10" x14ac:dyDescent="0.25">
      <c r="B27" s="14"/>
      <c r="C27" s="14"/>
      <c r="D27" s="14"/>
      <c r="E27" s="14"/>
      <c r="F27" s="14"/>
      <c r="G27" s="14"/>
      <c r="H27" s="14"/>
      <c r="I27" s="14"/>
      <c r="J27" s="14"/>
    </row>
    <row r="28" spans="2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2:10" x14ac:dyDescent="0.25">
      <c r="B29" s="26">
        <v>5</v>
      </c>
      <c r="C29" s="27" t="s">
        <v>35</v>
      </c>
      <c r="D29" s="27"/>
      <c r="E29" s="27"/>
      <c r="F29" s="27"/>
      <c r="G29" s="27"/>
      <c r="H29" s="27"/>
      <c r="I29" s="27"/>
      <c r="J29" s="10">
        <f>SUM(J30:J32)</f>
        <v>6275.1360000000004</v>
      </c>
    </row>
    <row r="30" spans="2:10" ht="24.75" x14ac:dyDescent="0.25">
      <c r="B30" s="14" t="s">
        <v>36</v>
      </c>
      <c r="C30" s="28" t="s">
        <v>37</v>
      </c>
      <c r="D30" s="29" t="s">
        <v>38</v>
      </c>
      <c r="E30" s="30" t="s">
        <v>39</v>
      </c>
      <c r="F30" s="17" t="s">
        <v>24</v>
      </c>
      <c r="G30" s="31">
        <v>1</v>
      </c>
      <c r="H30" s="19">
        <v>1973.4</v>
      </c>
      <c r="I30" s="20">
        <f>H30+(H30*$H$14)</f>
        <v>2210.2080000000001</v>
      </c>
      <c r="J30" s="21">
        <f>I30*G30</f>
        <v>2210.2080000000001</v>
      </c>
    </row>
    <row r="31" spans="2:10" ht="24.75" x14ac:dyDescent="0.25">
      <c r="B31" s="14" t="s">
        <v>40</v>
      </c>
      <c r="C31" s="28" t="s">
        <v>37</v>
      </c>
      <c r="D31" s="29" t="s">
        <v>38</v>
      </c>
      <c r="E31" s="30" t="s">
        <v>41</v>
      </c>
      <c r="F31" s="17" t="s">
        <v>24</v>
      </c>
      <c r="G31" s="31">
        <v>1</v>
      </c>
      <c r="H31" s="19">
        <v>1656</v>
      </c>
      <c r="I31" s="20">
        <f>H31+(H31*$H$14)</f>
        <v>1854.72</v>
      </c>
      <c r="J31" s="21">
        <f>I31*G31</f>
        <v>1854.72</v>
      </c>
    </row>
    <row r="32" spans="2:10" ht="24.75" x14ac:dyDescent="0.25">
      <c r="B32" s="14" t="s">
        <v>42</v>
      </c>
      <c r="C32" s="28" t="s">
        <v>37</v>
      </c>
      <c r="D32" s="29" t="s">
        <v>38</v>
      </c>
      <c r="E32" s="30" t="s">
        <v>43</v>
      </c>
      <c r="F32" s="17" t="s">
        <v>24</v>
      </c>
      <c r="G32" s="31">
        <v>1</v>
      </c>
      <c r="H32" s="1">
        <v>2484</v>
      </c>
      <c r="I32" s="20">
        <f>H30+(H30*$H$14)</f>
        <v>2210.2080000000001</v>
      </c>
      <c r="J32" s="21">
        <f>I32*G32</f>
        <v>2210.2080000000001</v>
      </c>
    </row>
    <row r="33" spans="2:10" x14ac:dyDescent="0.25">
      <c r="B33" s="25"/>
      <c r="C33" s="25"/>
      <c r="D33" s="25"/>
      <c r="E33" s="25"/>
      <c r="F33" s="25"/>
      <c r="G33" s="25"/>
      <c r="H33" s="25"/>
      <c r="I33" s="25"/>
      <c r="J33" s="25"/>
    </row>
    <row r="34" spans="2:10" x14ac:dyDescent="0.25">
      <c r="B34" s="7" t="s">
        <v>44</v>
      </c>
      <c r="C34" s="7"/>
      <c r="D34" s="7"/>
      <c r="E34" s="7"/>
      <c r="F34" s="7"/>
      <c r="G34" s="7"/>
      <c r="H34" s="7"/>
      <c r="I34" s="7"/>
      <c r="J34" s="10">
        <f>J17+J20+J29</f>
        <v>28278.633600000001</v>
      </c>
    </row>
    <row r="36" spans="2:10" x14ac:dyDescent="0.25">
      <c r="C36" s="32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I9" sqref="I9"/>
    </sheetView>
  </sheetViews>
  <sheetFormatPr defaultRowHeight="15" x14ac:dyDescent="0.25"/>
  <cols>
    <col min="1" max="1" width="39.5703125" customWidth="1"/>
    <col min="2" max="2" width="33.85546875" customWidth="1"/>
    <col min="3" max="3" width="23" customWidth="1"/>
    <col min="4" max="4" width="30.140625" customWidth="1"/>
    <col min="5" max="5" width="13.140625" customWidth="1"/>
    <col min="6" max="6" width="26.7109375" customWidth="1"/>
  </cols>
  <sheetData>
    <row r="2" spans="1:6" ht="18.75" x14ac:dyDescent="0.25">
      <c r="A2" s="33" t="s">
        <v>46</v>
      </c>
      <c r="B2" s="33"/>
      <c r="C2" s="34"/>
      <c r="D2" s="34"/>
      <c r="E2" s="35"/>
      <c r="F2" s="35"/>
    </row>
    <row r="3" spans="1:6" ht="18.75" x14ac:dyDescent="0.25">
      <c r="A3" s="33"/>
      <c r="B3" s="33"/>
      <c r="C3" s="34"/>
      <c r="D3" s="34"/>
      <c r="E3" s="35"/>
      <c r="F3" s="35"/>
    </row>
    <row r="4" spans="1:6" ht="18.75" x14ac:dyDescent="0.25">
      <c r="A4" s="33" t="s">
        <v>1</v>
      </c>
      <c r="B4" s="33"/>
      <c r="C4" s="36"/>
      <c r="D4" s="36"/>
      <c r="E4" s="36"/>
      <c r="F4" s="36"/>
    </row>
    <row r="5" spans="1:6" ht="18.75" x14ac:dyDescent="0.25">
      <c r="A5" s="33" t="s">
        <v>2</v>
      </c>
      <c r="B5" s="33"/>
      <c r="C5" s="36"/>
      <c r="D5" s="36"/>
      <c r="E5" s="36"/>
      <c r="F5" s="36"/>
    </row>
    <row r="6" spans="1:6" ht="18.75" x14ac:dyDescent="0.25">
      <c r="A6" s="37"/>
      <c r="B6" s="38"/>
      <c r="C6" s="39"/>
      <c r="D6" s="36"/>
      <c r="E6" s="36"/>
      <c r="F6" s="39"/>
    </row>
    <row r="7" spans="1:6" ht="18" x14ac:dyDescent="0.25">
      <c r="A7" s="40" t="s">
        <v>3</v>
      </c>
      <c r="B7" s="40"/>
      <c r="C7" s="40"/>
      <c r="D7" s="40"/>
      <c r="E7" s="40"/>
      <c r="F7" s="40"/>
    </row>
    <row r="8" spans="1:6" ht="18" x14ac:dyDescent="0.25">
      <c r="A8" s="37"/>
      <c r="B8" s="34"/>
      <c r="C8" s="41"/>
      <c r="D8" s="41"/>
      <c r="E8" s="42"/>
      <c r="F8" s="42"/>
    </row>
    <row r="9" spans="1:6" ht="112.5" x14ac:dyDescent="0.25">
      <c r="A9" s="43" t="s">
        <v>47</v>
      </c>
      <c r="B9" s="43" t="s">
        <v>48</v>
      </c>
      <c r="C9" s="43" t="s">
        <v>49</v>
      </c>
      <c r="D9" s="44" t="s">
        <v>50</v>
      </c>
      <c r="E9" s="45" t="s">
        <v>51</v>
      </c>
      <c r="F9" s="45"/>
    </row>
    <row r="10" spans="1:6" ht="18.75" x14ac:dyDescent="0.25">
      <c r="A10" s="43"/>
      <c r="B10" s="43"/>
      <c r="C10" s="43"/>
      <c r="D10" s="44"/>
      <c r="E10" s="46" t="s">
        <v>52</v>
      </c>
      <c r="F10" s="46"/>
    </row>
    <row r="11" spans="1:6" ht="18.75" x14ac:dyDescent="0.25">
      <c r="A11" s="43"/>
      <c r="B11" s="43"/>
      <c r="C11" s="43"/>
      <c r="D11" s="47" t="s">
        <v>53</v>
      </c>
      <c r="E11" s="47" t="s">
        <v>49</v>
      </c>
      <c r="F11" s="47" t="s">
        <v>54</v>
      </c>
    </row>
    <row r="12" spans="1:6" ht="18.75" x14ac:dyDescent="0.25">
      <c r="A12" s="43"/>
      <c r="B12" s="43"/>
      <c r="C12" s="48"/>
      <c r="D12" s="48"/>
      <c r="E12" s="48"/>
      <c r="F12" s="48"/>
    </row>
    <row r="13" spans="1:6" ht="18" x14ac:dyDescent="0.25">
      <c r="A13" s="49">
        <v>1</v>
      </c>
      <c r="B13" s="50" t="s">
        <v>15</v>
      </c>
      <c r="C13" s="51">
        <v>2.63</v>
      </c>
      <c r="D13" s="52">
        <f>ORÇAMENTO!J17</f>
        <v>745.13599999999997</v>
      </c>
      <c r="E13" s="53">
        <v>100</v>
      </c>
      <c r="F13" s="54">
        <f>D13</f>
        <v>745.13599999999997</v>
      </c>
    </row>
    <row r="14" spans="1:6" ht="18" x14ac:dyDescent="0.25">
      <c r="A14" s="49">
        <v>2</v>
      </c>
      <c r="B14" s="50" t="s">
        <v>21</v>
      </c>
      <c r="C14" s="51">
        <v>75.180000000000007</v>
      </c>
      <c r="D14" s="52">
        <f>ORÇAMENTO!J20</f>
        <v>21258.361600000004</v>
      </c>
      <c r="E14" s="53">
        <v>100</v>
      </c>
      <c r="F14" s="54">
        <f>D14</f>
        <v>21258.361600000004</v>
      </c>
    </row>
    <row r="15" spans="1:6" ht="18" x14ac:dyDescent="0.25">
      <c r="A15" s="49">
        <v>3</v>
      </c>
      <c r="B15" s="55" t="s">
        <v>35</v>
      </c>
      <c r="C15" s="51">
        <v>22.19</v>
      </c>
      <c r="D15" s="52">
        <f>ORÇAMENTO!J29</f>
        <v>6275.1360000000004</v>
      </c>
      <c r="E15" s="53">
        <v>100</v>
      </c>
      <c r="F15" s="54">
        <f>D15</f>
        <v>6275.1360000000004</v>
      </c>
    </row>
    <row r="16" spans="1:6" ht="18" x14ac:dyDescent="0.25">
      <c r="A16" s="47" t="s">
        <v>55</v>
      </c>
      <c r="B16" s="47"/>
      <c r="C16" s="56">
        <f>SUM(C13:C15)</f>
        <v>100</v>
      </c>
      <c r="D16" s="57">
        <f>SUM(D13:D15)</f>
        <v>28278.633600000001</v>
      </c>
      <c r="E16" s="58">
        <v>100</v>
      </c>
      <c r="F16" s="54">
        <f>SUM(F13:F15)</f>
        <v>28278.633600000001</v>
      </c>
    </row>
    <row r="17" spans="1:6" ht="18" x14ac:dyDescent="0.25">
      <c r="A17" s="47" t="s">
        <v>56</v>
      </c>
      <c r="B17" s="47"/>
      <c r="C17" s="56">
        <v>100</v>
      </c>
      <c r="D17" s="57">
        <f>D16</f>
        <v>28278.633600000001</v>
      </c>
      <c r="E17" s="58">
        <v>100</v>
      </c>
      <c r="F17" s="54">
        <f>D17</f>
        <v>28278.633600000001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3"/>
  <sheetViews>
    <sheetView workbookViewId="0"/>
  </sheetViews>
  <sheetFormatPr defaultRowHeight="15" x14ac:dyDescent="0.25"/>
  <sheetData>
    <row r="2" spans="3:17" x14ac:dyDescent="0.25">
      <c r="C2" t="s">
        <v>57</v>
      </c>
      <c r="D2" t="s">
        <v>58</v>
      </c>
    </row>
    <row r="3" spans="3:17" x14ac:dyDescent="0.25">
      <c r="C3" t="s">
        <v>59</v>
      </c>
      <c r="D3">
        <v>5</v>
      </c>
      <c r="E3">
        <v>1.4</v>
      </c>
      <c r="F3" s="59">
        <f>D3*E3</f>
        <v>7</v>
      </c>
      <c r="I3" t="s">
        <v>60</v>
      </c>
      <c r="L3" t="s">
        <v>61</v>
      </c>
      <c r="N3" s="60" t="s">
        <v>62</v>
      </c>
      <c r="O3" s="60"/>
      <c r="P3" t="s">
        <v>63</v>
      </c>
    </row>
    <row r="4" spans="3:17" x14ac:dyDescent="0.25">
      <c r="C4" t="s">
        <v>64</v>
      </c>
      <c r="D4">
        <v>1.05</v>
      </c>
      <c r="E4">
        <v>15</v>
      </c>
      <c r="F4" s="59">
        <f>D4*E4</f>
        <v>15.75</v>
      </c>
      <c r="I4">
        <v>5.89</v>
      </c>
      <c r="L4">
        <v>5.89</v>
      </c>
      <c r="N4" s="61">
        <v>5.89</v>
      </c>
      <c r="O4" s="61">
        <v>43.8</v>
      </c>
      <c r="P4" s="61">
        <v>20.27</v>
      </c>
      <c r="Q4" s="61">
        <v>10.09</v>
      </c>
    </row>
    <row r="5" spans="3:17" x14ac:dyDescent="0.25">
      <c r="C5" t="s">
        <v>65</v>
      </c>
      <c r="D5">
        <v>0.45</v>
      </c>
      <c r="E5">
        <v>13.45</v>
      </c>
      <c r="F5" s="59">
        <f>D5*E5</f>
        <v>6.0525000000000002</v>
      </c>
      <c r="I5">
        <v>4.3</v>
      </c>
      <c r="L5">
        <v>4.3</v>
      </c>
      <c r="N5" s="61">
        <v>4.3</v>
      </c>
      <c r="O5" s="62">
        <f>O4*5.22</f>
        <v>228.63599999999997</v>
      </c>
      <c r="P5" s="61">
        <v>4.2</v>
      </c>
      <c r="Q5" s="61">
        <v>10.09</v>
      </c>
    </row>
    <row r="6" spans="3:17" x14ac:dyDescent="0.25">
      <c r="C6" t="s">
        <v>66</v>
      </c>
      <c r="D6">
        <v>0.36</v>
      </c>
      <c r="E6">
        <v>10.25</v>
      </c>
      <c r="F6" s="59">
        <f>D6*E6</f>
        <v>3.69</v>
      </c>
      <c r="I6">
        <v>5.0999999999999996</v>
      </c>
      <c r="L6">
        <v>5.0999999999999996</v>
      </c>
      <c r="N6" s="61">
        <v>5.0999999999999996</v>
      </c>
      <c r="O6" s="61"/>
      <c r="P6" s="61">
        <v>4.2</v>
      </c>
      <c r="Q6" s="63">
        <f>SUM(Q4:Q5)</f>
        <v>20.18</v>
      </c>
    </row>
    <row r="7" spans="3:17" x14ac:dyDescent="0.25">
      <c r="F7" s="64">
        <f>SUM(F3:F6)</f>
        <v>32.4925</v>
      </c>
      <c r="I7">
        <v>4.6100000000000003</v>
      </c>
      <c r="L7">
        <v>4.6100000000000003</v>
      </c>
      <c r="N7" s="61">
        <v>4.6100000000000003</v>
      </c>
      <c r="O7" s="61"/>
      <c r="P7" s="61">
        <v>3.97</v>
      </c>
      <c r="Q7" s="62">
        <f>Q6*5.22</f>
        <v>105.33959999999999</v>
      </c>
    </row>
    <row r="8" spans="3:17" x14ac:dyDescent="0.25">
      <c r="I8">
        <v>12.59</v>
      </c>
      <c r="L8">
        <v>12.59</v>
      </c>
      <c r="N8" s="61">
        <v>12.59</v>
      </c>
      <c r="O8" s="61"/>
      <c r="P8" s="61">
        <v>3.99</v>
      </c>
      <c r="Q8" s="61"/>
    </row>
    <row r="9" spans="3:17" x14ac:dyDescent="0.25">
      <c r="I9">
        <v>5.0999999999999996</v>
      </c>
      <c r="L9">
        <v>5.0999999999999996</v>
      </c>
      <c r="N9" s="61">
        <v>5.0999999999999996</v>
      </c>
      <c r="O9" s="61"/>
      <c r="P9" s="61">
        <v>12.31</v>
      </c>
      <c r="Q9" s="61"/>
    </row>
    <row r="10" spans="3:17" x14ac:dyDescent="0.25">
      <c r="I10">
        <v>4.3</v>
      </c>
      <c r="L10">
        <v>4.3</v>
      </c>
      <c r="N10" s="61">
        <v>4.3</v>
      </c>
      <c r="O10" s="61"/>
      <c r="P10" s="63">
        <f>SUM(P4:P9)</f>
        <v>48.940000000000005</v>
      </c>
      <c r="Q10" s="61"/>
    </row>
    <row r="11" spans="3:17" x14ac:dyDescent="0.25">
      <c r="I11">
        <v>5.9</v>
      </c>
      <c r="L11">
        <v>5.9</v>
      </c>
      <c r="N11" s="61">
        <v>5.9</v>
      </c>
      <c r="O11" s="61"/>
      <c r="P11" s="63">
        <f>P10*3</f>
        <v>146.82000000000002</v>
      </c>
      <c r="Q11" s="61"/>
    </row>
    <row r="12" spans="3:17" x14ac:dyDescent="0.25">
      <c r="I12">
        <v>4.5999999999999996</v>
      </c>
      <c r="L12">
        <v>4.5999999999999996</v>
      </c>
      <c r="N12" s="61">
        <v>4.5999999999999996</v>
      </c>
      <c r="O12" s="61"/>
      <c r="P12" s="61"/>
      <c r="Q12" s="61"/>
    </row>
    <row r="13" spans="3:17" x14ac:dyDescent="0.25">
      <c r="I13">
        <v>12.59</v>
      </c>
      <c r="L13">
        <v>12.59</v>
      </c>
      <c r="N13" s="61">
        <v>12.59</v>
      </c>
      <c r="O13" s="61"/>
      <c r="P13" s="61"/>
      <c r="Q13" s="61"/>
    </row>
    <row r="14" spans="3:17" x14ac:dyDescent="0.25">
      <c r="I14" s="65">
        <f>SUM(I4:I13)</f>
        <v>64.97999999999999</v>
      </c>
      <c r="J14" s="64">
        <f>I14*1.8</f>
        <v>116.96399999999998</v>
      </c>
      <c r="L14">
        <v>15.44</v>
      </c>
      <c r="N14" s="61">
        <v>15.44</v>
      </c>
      <c r="O14" s="61"/>
      <c r="P14" s="61"/>
      <c r="Q14" s="61"/>
    </row>
    <row r="15" spans="3:17" x14ac:dyDescent="0.25">
      <c r="L15">
        <v>11.34</v>
      </c>
      <c r="N15" s="61">
        <v>11.34</v>
      </c>
      <c r="O15" s="61"/>
      <c r="P15" s="61"/>
      <c r="Q15" s="61"/>
    </row>
    <row r="16" spans="3:17" x14ac:dyDescent="0.25">
      <c r="L16">
        <v>15.46</v>
      </c>
      <c r="N16" s="61">
        <v>15.46</v>
      </c>
      <c r="O16" s="61"/>
      <c r="P16" s="61"/>
      <c r="Q16" s="61"/>
    </row>
    <row r="17" spans="12:17" x14ac:dyDescent="0.25">
      <c r="L17">
        <v>7.56</v>
      </c>
      <c r="N17" s="61">
        <v>7.56</v>
      </c>
      <c r="O17" s="61"/>
      <c r="P17" s="61"/>
      <c r="Q17" s="61"/>
    </row>
    <row r="18" spans="12:17" x14ac:dyDescent="0.25">
      <c r="L18">
        <v>43.8</v>
      </c>
      <c r="N18" s="63">
        <f>SUM(N4:N17)</f>
        <v>114.78</v>
      </c>
      <c r="O18" s="61"/>
      <c r="P18" s="61"/>
      <c r="Q18" s="61"/>
    </row>
    <row r="19" spans="12:17" x14ac:dyDescent="0.25">
      <c r="L19" s="65">
        <f>SUM(L4:L18)</f>
        <v>158.57999999999998</v>
      </c>
      <c r="N19" s="62">
        <f>N18*2.78</f>
        <v>319.08839999999998</v>
      </c>
      <c r="O19" s="61"/>
      <c r="P19" s="61"/>
      <c r="Q19" s="61"/>
    </row>
    <row r="20" spans="12:17" x14ac:dyDescent="0.25">
      <c r="N20" s="66"/>
      <c r="O20" s="66"/>
      <c r="P20" s="66"/>
      <c r="Q20" s="66"/>
    </row>
    <row r="21" spans="12:17" x14ac:dyDescent="0.25">
      <c r="N21" s="67">
        <f>N19+O5+P11+Q7</f>
        <v>799.88400000000001</v>
      </c>
      <c r="O21" s="67"/>
      <c r="P21" s="67"/>
      <c r="Q21" s="67"/>
    </row>
    <row r="22" spans="12:17" x14ac:dyDescent="0.25">
      <c r="N22" s="66"/>
      <c r="O22" s="66"/>
      <c r="P22" s="66"/>
      <c r="Q22" s="66"/>
    </row>
    <row r="23" spans="12:17" x14ac:dyDescent="0.25">
      <c r="N23" s="67">
        <f>N21-J14</f>
        <v>682.92000000000007</v>
      </c>
      <c r="O23" s="67"/>
      <c r="P23" s="67"/>
      <c r="Q23" s="6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2015-06-19T17:54:03Z</dcterms:created>
  <dcterms:modified xsi:type="dcterms:W3CDTF">2015-06-19T17:54:03Z</dcterms:modified>
</cp:coreProperties>
</file>